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 B\Downloads\"/>
    </mc:Choice>
  </mc:AlternateContent>
  <xr:revisionPtr revIDLastSave="0" documentId="13_ncr:1_{64155782-9587-4402-A348-10E0D6EFC0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3824R" sheetId="3" r:id="rId1"/>
  </sheets>
  <definedNames>
    <definedName name="_xlnm.Print_Area" localSheetId="0">N3824R!$A$1:$E$40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C4" i="3"/>
  <c r="E4" i="3" s="1"/>
  <c r="C7" i="3" l="1"/>
  <c r="E7" i="3" s="1"/>
  <c r="C6" i="3"/>
  <c r="E6" i="3" s="1"/>
  <c r="E8" i="3" l="1"/>
  <c r="C5" i="3" l="1"/>
  <c r="C9" i="3" s="1"/>
  <c r="G14" i="3" l="1"/>
  <c r="E5" i="3"/>
  <c r="E9" i="3" s="1"/>
  <c r="D9" i="3" s="1"/>
  <c r="F11" i="3" l="1"/>
</calcChain>
</file>

<file path=xl/sharedStrings.xml><?xml version="1.0" encoding="utf-8"?>
<sst xmlns="http://schemas.openxmlformats.org/spreadsheetml/2006/main" count="24" uniqueCount="24">
  <si>
    <t>Normal</t>
  </si>
  <si>
    <t>Fill out the areas in Gold</t>
  </si>
  <si>
    <t>USAGE:</t>
  </si>
  <si>
    <t>Total</t>
  </si>
  <si>
    <t>Remaining Useful Load:</t>
  </si>
  <si>
    <t>Copilot:</t>
  </si>
  <si>
    <t>Pilot:</t>
  </si>
  <si>
    <t>Seat Occupancy Table:</t>
  </si>
  <si>
    <t>Aircraft Basic Empty Weight</t>
  </si>
  <si>
    <t>Moment</t>
  </si>
  <si>
    <t>Arm</t>
  </si>
  <si>
    <t>Weight</t>
  </si>
  <si>
    <t>Item</t>
  </si>
  <si>
    <t>Weight and Balance Worksheet</t>
  </si>
  <si>
    <t>Front Seats</t>
  </si>
  <si>
    <t>Baggage Area 1</t>
  </si>
  <si>
    <t>Rear 1</t>
  </si>
  <si>
    <t>Rear 2</t>
  </si>
  <si>
    <t>Back Seats</t>
  </si>
  <si>
    <t>Oil (8 qts Max)</t>
  </si>
  <si>
    <t>1980 Beech C24R</t>
  </si>
  <si>
    <t>N3824R</t>
  </si>
  <si>
    <t>Main Tanks Fuel (57 Gallons Maximum)</t>
  </si>
  <si>
    <t>***Data Accurate as of 01/01/23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</si>
</sst>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&quot; lbs&quot;"/>
    <numFmt numFmtId="165" formatCode="0&quot; lbs&quot;"/>
    <numFmt numFmtId="166" formatCode="0.0&quot; gal&quot;"/>
    <numFmt numFmtId="167" formatCode="0.0&quot; qts&quot;"/>
  </numFmts>
  <fonts count="12">
    <font>
      <sz val="9"/>
      <name val="Geneva"/>
    </font>
    <font>
      <sz val="9"/>
      <name val="Geneva"/>
      <family val="2"/>
    </font>
    <font>
      <b/>
      <sz val="9"/>
      <name val="Geneva"/>
      <family val="2"/>
    </font>
    <font>
      <sz val="9"/>
      <color theme="1"/>
      <name val="Geneva"/>
      <family val="2"/>
    </font>
    <font>
      <b/>
      <sz val="9"/>
      <color indexed="16"/>
      <name val="Geneva"/>
      <family val="2"/>
    </font>
    <font>
      <sz val="9"/>
      <color indexed="9"/>
      <name val="Geneva"/>
      <family val="2"/>
    </font>
    <font>
      <b/>
      <sz val="9"/>
      <color indexed="9"/>
      <name val="Geneva"/>
      <family val="2"/>
    </font>
    <font>
      <sz val="9"/>
      <color indexed="23"/>
      <name val="Geneva"/>
      <family val="2"/>
    </font>
    <font>
      <sz val="9"/>
      <color theme="1" tint="0.499984740745262"/>
      <name val="Geneva"/>
      <family val="2"/>
    </font>
    <font>
      <b/>
      <sz val="9"/>
      <color rgb="FFC00000"/>
      <name val="Geneva"/>
      <family val="2"/>
    </font>
    <font>
      <sz val="9"/>
      <color rgb="FFFFC000"/>
      <name val="Geneva"/>
      <family val="2"/>
    </font>
    <font>
      <b/>
      <sz val="12"/>
      <color rgb="FFFFC00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5" fillId="0" borderId="0" xfId="0" applyNumberFormat="1" applyFont="1" applyAlignment="1" applyProtection="1">
      <alignment vertical="center"/>
      <protection hidden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vertical="center"/>
    </xf>
    <xf numFmtId="4" fontId="7" fillId="0" borderId="14" xfId="1" applyNumberFormat="1" applyFont="1" applyBorder="1" applyAlignment="1">
      <alignment horizontal="right"/>
    </xf>
    <xf numFmtId="4" fontId="8" fillId="0" borderId="0" xfId="1" applyNumberFormat="1" applyFont="1" applyFill="1" applyBorder="1" applyAlignment="1">
      <alignment horizontal="right"/>
    </xf>
    <xf numFmtId="164" fontId="2" fillId="2" borderId="15" xfId="1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4" fontId="8" fillId="0" borderId="0" xfId="1" applyNumberFormat="1" applyFont="1" applyBorder="1" applyAlignment="1">
      <alignment horizontal="right"/>
    </xf>
    <xf numFmtId="4" fontId="2" fillId="4" borderId="17" xfId="1" applyNumberFormat="1" applyFont="1" applyFill="1" applyBorder="1" applyAlignment="1" applyProtection="1">
      <alignment horizontal="right"/>
    </xf>
    <xf numFmtId="4" fontId="7" fillId="0" borderId="0" xfId="1" applyNumberFormat="1" applyFont="1" applyBorder="1" applyAlignment="1">
      <alignment horizontal="right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/>
    <xf numFmtId="0" fontId="1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9" fillId="0" borderId="0" xfId="0" applyFont="1"/>
    <xf numFmtId="1" fontId="0" fillId="0" borderId="0" xfId="0" applyNumberFormat="1"/>
    <xf numFmtId="43" fontId="0" fillId="0" borderId="0" xfId="0" applyNumberFormat="1" applyAlignment="1">
      <alignment vertical="center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 horizontal="right"/>
    </xf>
    <xf numFmtId="165" fontId="2" fillId="2" borderId="20" xfId="0" applyNumberFormat="1" applyFont="1" applyFill="1" applyBorder="1"/>
    <xf numFmtId="165" fontId="2" fillId="2" borderId="1" xfId="0" applyNumberFormat="1" applyFont="1" applyFill="1" applyBorder="1"/>
    <xf numFmtId="4" fontId="2" fillId="4" borderId="0" xfId="1" applyNumberFormat="1" applyFont="1" applyFill="1" applyBorder="1" applyAlignment="1" applyProtection="1">
      <alignment horizontal="right"/>
    </xf>
    <xf numFmtId="167" fontId="2" fillId="2" borderId="13" xfId="0" applyNumberFormat="1" applyFont="1" applyFill="1" applyBorder="1" applyAlignment="1" applyProtection="1">
      <alignment horizontal="center"/>
      <protection locked="0"/>
    </xf>
    <xf numFmtId="0" fontId="11" fillId="5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5" borderId="12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N3824R!$C$17:$C$21</c:f>
              <c:numCache>
                <c:formatCode>General</c:formatCode>
                <c:ptCount val="5"/>
                <c:pt idx="0">
                  <c:v>110</c:v>
                </c:pt>
                <c:pt idx="1">
                  <c:v>110</c:v>
                </c:pt>
                <c:pt idx="2">
                  <c:v>113</c:v>
                </c:pt>
                <c:pt idx="3">
                  <c:v>118.3</c:v>
                </c:pt>
                <c:pt idx="4" formatCode="0">
                  <c:v>118.3</c:v>
                </c:pt>
              </c:numCache>
            </c:numRef>
          </c:xVal>
          <c:yVal>
            <c:numRef>
              <c:f>N3824R!$D$17:$D$21</c:f>
              <c:numCache>
                <c:formatCode>General</c:formatCode>
                <c:ptCount val="5"/>
                <c:pt idx="0">
                  <c:v>1690</c:v>
                </c:pt>
                <c:pt idx="1">
                  <c:v>2375</c:v>
                </c:pt>
                <c:pt idx="2">
                  <c:v>2750</c:v>
                </c:pt>
                <c:pt idx="3">
                  <c:v>2750</c:v>
                </c:pt>
                <c:pt idx="4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E2-4BFE-B8CF-A93946127B74}"/>
            </c:ext>
          </c:extLst>
        </c:ser>
        <c:ser>
          <c:idx val="0"/>
          <c:order val="1"/>
          <c:tx>
            <c:v>Utility Category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N3824R!$A$18:$A$22</c:f>
              <c:numCache>
                <c:formatCode>General</c:formatCode>
                <c:ptCount val="5"/>
              </c:numCache>
            </c:numRef>
          </c:xVal>
          <c:yVal>
            <c:numRef>
              <c:f>N3824R!$B$22:$B$22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E2-4BFE-B8CF-A93946127B74}"/>
            </c:ext>
          </c:extLst>
        </c:ser>
        <c:ser>
          <c:idx val="2"/>
          <c:order val="2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N3824R!$D$9</c:f>
              <c:numCache>
                <c:formatCode>#,##0.00</c:formatCode>
                <c:ptCount val="1"/>
                <c:pt idx="0">
                  <c:v>112.14654359780046</c:v>
                </c:pt>
              </c:numCache>
            </c:numRef>
          </c:xVal>
          <c:yVal>
            <c:numRef>
              <c:f>N3824R!$C$9</c:f>
              <c:numCache>
                <c:formatCode>#,##0.00</c:formatCode>
                <c:ptCount val="1"/>
                <c:pt idx="0">
                  <c:v>2546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E2-4BFE-B8CF-A93946127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085216"/>
        <c:axId val="238085608"/>
      </c:scatterChart>
      <c:valAx>
        <c:axId val="238085216"/>
        <c:scaling>
          <c:orientation val="minMax"/>
          <c:max val="119"/>
          <c:min val="10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Center</a:t>
                </a:r>
                <a:r>
                  <a:rPr lang="en-US" baseline="0"/>
                  <a:t> of Gravity (Inches Aft of Datum)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948909164132282"/>
              <c:y val="0.91321664673572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38085608"/>
        <c:crossesAt val="1500"/>
        <c:crossBetween val="midCat"/>
        <c:majorUnit val="1"/>
        <c:minorUnit val="0.2"/>
      </c:valAx>
      <c:valAx>
        <c:axId val="238085608"/>
        <c:scaling>
          <c:orientation val="minMax"/>
          <c:max val="28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79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38085216"/>
        <c:crosses val="autoZero"/>
        <c:crossBetween val="midCat"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904777282750099"/>
          <c:y val="1.5779123095266141E-2"/>
          <c:w val="0.80291109006992245"/>
          <c:h val="4.3392588511981897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2987</xdr:rowOff>
    </xdr:from>
    <xdr:to>
      <xdr:col>5</xdr:col>
      <xdr:colOff>0</xdr:colOff>
      <xdr:row>44</xdr:row>
      <xdr:rowOff>133349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Normal="100" workbookViewId="0">
      <selection activeCell="G16" sqref="G16"/>
    </sheetView>
  </sheetViews>
  <sheetFormatPr defaultColWidth="11.42578125" defaultRowHeight="12"/>
  <cols>
    <col min="1" max="1" width="32.5703125" customWidth="1"/>
    <col min="2" max="2" width="12.85546875" customWidth="1"/>
    <col min="3" max="3" width="13.85546875" style="1" customWidth="1"/>
    <col min="4" max="4" width="15.85546875" style="1" customWidth="1"/>
    <col min="5" max="5" width="20.140625" style="1" customWidth="1"/>
    <col min="6" max="6" width="3.42578125" customWidth="1"/>
  </cols>
  <sheetData>
    <row r="1" spans="1:10" ht="21" customHeight="1" thickBot="1">
      <c r="A1" s="44" t="s">
        <v>13</v>
      </c>
      <c r="B1" s="45"/>
      <c r="C1" s="46" t="s">
        <v>20</v>
      </c>
      <c r="D1" s="47"/>
      <c r="E1" s="35" t="s">
        <v>21</v>
      </c>
      <c r="G1" s="26" t="s">
        <v>23</v>
      </c>
    </row>
    <row r="2" spans="1:10" ht="15.95" customHeight="1" thickBot="1">
      <c r="A2" s="25" t="s">
        <v>12</v>
      </c>
      <c r="B2" s="24"/>
      <c r="C2" s="23" t="s">
        <v>11</v>
      </c>
      <c r="D2" s="23" t="s">
        <v>10</v>
      </c>
      <c r="E2" s="22" t="s">
        <v>9</v>
      </c>
    </row>
    <row r="3" spans="1:10" ht="15.95" customHeight="1" thickBot="1">
      <c r="A3" s="21" t="s">
        <v>8</v>
      </c>
      <c r="B3" s="20"/>
      <c r="C3" s="17">
        <v>1849</v>
      </c>
      <c r="D3" s="15">
        <v>113.9</v>
      </c>
      <c r="E3" s="11">
        <f>SUM(C3*D3)</f>
        <v>210601.1</v>
      </c>
      <c r="G3" s="48" t="s">
        <v>7</v>
      </c>
      <c r="H3" s="49"/>
    </row>
    <row r="4" spans="1:10" ht="15.95" customHeight="1" thickBot="1">
      <c r="A4" s="14" t="s">
        <v>19</v>
      </c>
      <c r="B4" s="34">
        <v>8</v>
      </c>
      <c r="C4" s="17">
        <f>B4/8*15</f>
        <v>15</v>
      </c>
      <c r="D4" s="15">
        <v>50</v>
      </c>
      <c r="E4" s="11">
        <f>C4*D4</f>
        <v>750</v>
      </c>
      <c r="G4" s="29" t="s">
        <v>6</v>
      </c>
      <c r="H4" s="31">
        <v>180</v>
      </c>
    </row>
    <row r="5" spans="1:10" ht="15.95" customHeight="1" thickBot="1">
      <c r="A5" s="19" t="s">
        <v>22</v>
      </c>
      <c r="B5" s="18">
        <v>52</v>
      </c>
      <c r="C5" s="17">
        <f>6*B5</f>
        <v>312</v>
      </c>
      <c r="D5" s="15">
        <v>117</v>
      </c>
      <c r="E5" s="11">
        <f t="shared" ref="E5" si="0">C5*D5</f>
        <v>36504</v>
      </c>
      <c r="G5" s="29" t="s">
        <v>5</v>
      </c>
      <c r="H5" s="31">
        <v>180</v>
      </c>
    </row>
    <row r="6" spans="1:10" ht="15.95" customHeight="1">
      <c r="A6" s="14" t="s">
        <v>14</v>
      </c>
      <c r="C6" s="16">
        <f>SUM(H4,H5)</f>
        <v>360</v>
      </c>
      <c r="D6" s="15">
        <v>100</v>
      </c>
      <c r="E6" s="11">
        <f>C6*D6</f>
        <v>36000</v>
      </c>
      <c r="G6" s="29" t="s">
        <v>16</v>
      </c>
      <c r="H6" s="31">
        <v>0</v>
      </c>
    </row>
    <row r="7" spans="1:10" ht="15.95" customHeight="1" thickBot="1">
      <c r="A7" s="14" t="s">
        <v>18</v>
      </c>
      <c r="C7" s="33">
        <f>SUM(H6:H7)</f>
        <v>0</v>
      </c>
      <c r="D7" s="15">
        <v>142</v>
      </c>
      <c r="E7" s="11">
        <f>C7*D7</f>
        <v>0</v>
      </c>
      <c r="G7" s="30" t="s">
        <v>17</v>
      </c>
      <c r="H7" s="32">
        <v>0</v>
      </c>
    </row>
    <row r="8" spans="1:10" ht="15.95" customHeight="1" thickBot="1">
      <c r="A8" s="14" t="s">
        <v>15</v>
      </c>
      <c r="C8" s="13">
        <v>10</v>
      </c>
      <c r="D8" s="12">
        <v>167</v>
      </c>
      <c r="E8" s="11">
        <f t="shared" ref="E8" si="1">C8*D8</f>
        <v>1670</v>
      </c>
    </row>
    <row r="9" spans="1:10" ht="15.95" customHeight="1" thickBot="1">
      <c r="A9" s="10" t="s">
        <v>3</v>
      </c>
      <c r="B9" s="9"/>
      <c r="C9" s="8">
        <f>SUM(C3:C8)</f>
        <v>2546</v>
      </c>
      <c r="D9" s="8">
        <f>E9/C9</f>
        <v>112.14654359780046</v>
      </c>
      <c r="E9" s="7">
        <f>SUM(E3:E8)</f>
        <v>285525.09999999998</v>
      </c>
      <c r="G9" s="42" t="s">
        <v>2</v>
      </c>
      <c r="H9" s="43"/>
    </row>
    <row r="10" spans="1:10" ht="15.95" customHeight="1">
      <c r="G10" s="40" t="s">
        <v>1</v>
      </c>
      <c r="H10" s="41"/>
    </row>
    <row r="11" spans="1:10" s="4" customFormat="1" ht="15.95" customHeight="1">
      <c r="A11"/>
      <c r="B11"/>
      <c r="C11" s="1"/>
      <c r="D11" s="1"/>
      <c r="E11" s="1"/>
      <c r="F11" s="6">
        <f>E9/1000</f>
        <v>285.52509999999995</v>
      </c>
      <c r="G11"/>
      <c r="H11"/>
      <c r="I11" s="5"/>
      <c r="J11" s="28"/>
    </row>
    <row r="12" spans="1:10" ht="15.95" customHeight="1" thickBot="1">
      <c r="G12" s="2"/>
      <c r="H12" s="2"/>
      <c r="I12" s="3"/>
    </row>
    <row r="13" spans="1:10" ht="15.95" customHeight="1">
      <c r="F13" s="2"/>
      <c r="G13" s="36" t="s">
        <v>4</v>
      </c>
      <c r="H13" s="37"/>
    </row>
    <row r="14" spans="1:10" ht="15.95" customHeight="1" thickBot="1">
      <c r="F14" s="2"/>
      <c r="G14" s="38">
        <f>D19-C9</f>
        <v>204</v>
      </c>
      <c r="H14" s="39"/>
    </row>
    <row r="16" spans="1:10">
      <c r="B16" t="s">
        <v>0</v>
      </c>
      <c r="C16"/>
      <c r="D16"/>
    </row>
    <row r="17" spans="1:4">
      <c r="A17" s="1"/>
      <c r="C17">
        <v>110</v>
      </c>
      <c r="D17">
        <v>1690</v>
      </c>
    </row>
    <row r="18" spans="1:4">
      <c r="A18" s="1"/>
      <c r="C18">
        <v>110</v>
      </c>
      <c r="D18">
        <v>2375</v>
      </c>
    </row>
    <row r="19" spans="1:4">
      <c r="A19" s="1"/>
      <c r="C19">
        <v>113</v>
      </c>
      <c r="D19">
        <v>2750</v>
      </c>
    </row>
    <row r="20" spans="1:4">
      <c r="A20" s="1"/>
      <c r="C20">
        <v>118.3</v>
      </c>
      <c r="D20">
        <v>2750</v>
      </c>
    </row>
    <row r="21" spans="1:4">
      <c r="A21" s="1"/>
      <c r="C21" s="27">
        <v>118.3</v>
      </c>
      <c r="D21">
        <v>1700</v>
      </c>
    </row>
    <row r="22" spans="1:4">
      <c r="A22" s="1"/>
      <c r="B22" s="1"/>
    </row>
    <row r="23" spans="1:4">
      <c r="A23" s="1"/>
      <c r="B23" s="1"/>
    </row>
  </sheetData>
  <mergeCells count="7">
    <mergeCell ref="G13:H13"/>
    <mergeCell ref="G14:H14"/>
    <mergeCell ref="G10:H10"/>
    <mergeCell ref="G9:H9"/>
    <mergeCell ref="A1:B1"/>
    <mergeCell ref="C1:D1"/>
    <mergeCell ref="G3:H3"/>
  </mergeCells>
  <conditionalFormatting sqref="G14:H14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N3824R</vt:lpstr>
      <vt:lpstr>N3824R!Print_Area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Steve B</cp:lastModifiedBy>
  <dcterms:created xsi:type="dcterms:W3CDTF">2012-09-08T20:41:18Z</dcterms:created>
  <dcterms:modified xsi:type="dcterms:W3CDTF">2023-01-12T16:16:54Z</dcterms:modified>
</cp:coreProperties>
</file>