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 B\Downloads\"/>
    </mc:Choice>
  </mc:AlternateContent>
  <xr:revisionPtr revIDLastSave="0" documentId="13_ncr:1_{FB96F286-1BFF-4033-899C-904844E917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738NX" sheetId="1" r:id="rId1"/>
  </sheets>
  <definedNames>
    <definedName name="_xlnm.Print_Area" localSheetId="0">N738NX!$A$1:$E$41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C4" i="1"/>
  <c r="E4" i="1" s="1"/>
  <c r="C5" i="1"/>
  <c r="E5" i="1" s="1"/>
  <c r="C6" i="1"/>
  <c r="E6" i="1" s="1"/>
  <c r="E7" i="1"/>
  <c r="E8" i="1"/>
  <c r="E9" i="1" l="1"/>
  <c r="F10" i="1" s="1"/>
  <c r="C9" i="1"/>
  <c r="G14" i="1" s="1"/>
  <c r="D9" i="1" l="1"/>
</calcChain>
</file>

<file path=xl/sharedStrings.xml><?xml version="1.0" encoding="utf-8"?>
<sst xmlns="http://schemas.openxmlformats.org/spreadsheetml/2006/main" count="25" uniqueCount="25">
  <si>
    <t>Normal</t>
  </si>
  <si>
    <t>Utility</t>
  </si>
  <si>
    <t>Fill out the areas in Gold</t>
  </si>
  <si>
    <t>USAGE:</t>
  </si>
  <si>
    <t>Remaining Useful Load:</t>
  </si>
  <si>
    <t>Total</t>
  </si>
  <si>
    <t>Baggage Area 2 (Stat. 108 to 142, 50 lbs. max)</t>
  </si>
  <si>
    <t>Rear Right:</t>
  </si>
  <si>
    <t>Baggage Area 1(Stat. 82 to 108, 120 lbs. max)</t>
  </si>
  <si>
    <t>Rear Left:</t>
  </si>
  <si>
    <t>Rear Seats</t>
  </si>
  <si>
    <t>Copilot:</t>
  </si>
  <si>
    <t>Front Seats (Stat. 34 to 46, Avg. 37)</t>
  </si>
  <si>
    <t>Pilot:</t>
  </si>
  <si>
    <t>Seat Occupancy Table:</t>
  </si>
  <si>
    <t>Aircraft Basic Empty Weight</t>
  </si>
  <si>
    <t>Moment</t>
  </si>
  <si>
    <t>Arm</t>
  </si>
  <si>
    <t>Weight</t>
  </si>
  <si>
    <t>Item</t>
  </si>
  <si>
    <t>Weight and Balance Worksheet</t>
  </si>
  <si>
    <t>Fuel (50 Gallons Maximum)</t>
  </si>
  <si>
    <t>1978 Cessna 172N</t>
  </si>
  <si>
    <t>N738NX</t>
  </si>
  <si>
    <t>***Data Accurate as of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</si>
</sst>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&quot; lbs&quot;"/>
    <numFmt numFmtId="165" formatCode="0&quot; lbs&quot;"/>
    <numFmt numFmtId="166" formatCode="0.0&quot; gal&quot;"/>
  </numFmts>
  <fonts count="12">
    <font>
      <sz val="9"/>
      <name val="Geneva"/>
    </font>
    <font>
      <sz val="9"/>
      <name val="Geneva"/>
      <family val="2"/>
    </font>
    <font>
      <b/>
      <sz val="9"/>
      <name val="Geneva"/>
      <family val="2"/>
    </font>
    <font>
      <sz val="9"/>
      <color theme="1"/>
      <name val="Geneva"/>
      <family val="2"/>
    </font>
    <font>
      <b/>
      <sz val="9"/>
      <color indexed="16"/>
      <name val="Geneva"/>
      <family val="2"/>
    </font>
    <font>
      <sz val="9"/>
      <color indexed="9"/>
      <name val="Geneva"/>
      <family val="2"/>
    </font>
    <font>
      <b/>
      <sz val="9"/>
      <color indexed="9"/>
      <name val="Geneva"/>
      <family val="2"/>
    </font>
    <font>
      <sz val="9"/>
      <color indexed="23"/>
      <name val="Geneva"/>
      <family val="2"/>
    </font>
    <font>
      <sz val="9"/>
      <color theme="1" tint="0.499984740745262"/>
      <name val="Geneva"/>
      <family val="2"/>
    </font>
    <font>
      <b/>
      <sz val="9"/>
      <color rgb="FFC00000"/>
      <name val="Geneva"/>
      <family val="2"/>
    </font>
    <font>
      <sz val="9"/>
      <color rgb="FFFFC000"/>
      <name val="Geneva"/>
      <family val="2"/>
    </font>
    <font>
      <b/>
      <sz val="12"/>
      <color rgb="FFFFC000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43" fontId="5" fillId="0" borderId="0" xfId="0" applyNumberFormat="1" applyFont="1" applyAlignment="1" applyProtection="1">
      <alignment vertical="center"/>
      <protection hidden="1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1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2" fillId="0" borderId="11" xfId="0" applyFont="1" applyBorder="1" applyAlignment="1">
      <alignment vertical="center"/>
    </xf>
    <xf numFmtId="4" fontId="7" fillId="0" borderId="5" xfId="1" applyNumberFormat="1" applyFont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164" fontId="2" fillId="2" borderId="13" xfId="1" applyNumberFormat="1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6" xfId="0" applyBorder="1"/>
    <xf numFmtId="165" fontId="2" fillId="2" borderId="14" xfId="0" applyNumberFormat="1" applyFont="1" applyFill="1" applyBorder="1"/>
    <xf numFmtId="0" fontId="0" fillId="0" borderId="6" xfId="0" applyBorder="1" applyAlignment="1">
      <alignment horizontal="right"/>
    </xf>
    <xf numFmtId="4" fontId="7" fillId="0" borderId="15" xfId="1" applyNumberFormat="1" applyFont="1" applyBorder="1" applyAlignment="1">
      <alignment horizontal="right"/>
    </xf>
    <xf numFmtId="4" fontId="8" fillId="0" borderId="0" xfId="1" applyNumberFormat="1" applyFont="1" applyBorder="1" applyAlignment="1">
      <alignment horizontal="right"/>
    </xf>
    <xf numFmtId="0" fontId="0" fillId="0" borderId="16" xfId="0" applyBorder="1"/>
    <xf numFmtId="0" fontId="0" fillId="0" borderId="16" xfId="0" applyBorder="1" applyAlignment="1">
      <alignment horizontal="right"/>
    </xf>
    <xf numFmtId="4" fontId="2" fillId="4" borderId="17" xfId="1" applyNumberFormat="1" applyFont="1" applyFill="1" applyBorder="1" applyAlignment="1" applyProtection="1">
      <alignment horizontal="right"/>
    </xf>
    <xf numFmtId="4" fontId="2" fillId="4" borderId="14" xfId="1" applyNumberFormat="1" applyFont="1" applyFill="1" applyBorder="1" applyAlignment="1" applyProtection="1">
      <alignment horizontal="right"/>
    </xf>
    <xf numFmtId="0" fontId="1" fillId="0" borderId="16" xfId="0" applyFont="1" applyBorder="1"/>
    <xf numFmtId="4" fontId="7" fillId="0" borderId="0" xfId="1" applyNumberFormat="1" applyFont="1" applyBorder="1" applyAlignment="1">
      <alignment horizontal="right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4" fontId="7" fillId="0" borderId="18" xfId="1" applyNumberFormat="1" applyFont="1" applyBorder="1" applyAlignment="1">
      <alignment horizontal="right"/>
    </xf>
    <xf numFmtId="4" fontId="0" fillId="0" borderId="18" xfId="1" applyNumberFormat="1" applyFont="1" applyBorder="1" applyAlignment="1">
      <alignment horizontal="right"/>
    </xf>
    <xf numFmtId="0" fontId="0" fillId="0" borderId="18" xfId="0" applyBorder="1"/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9" fillId="0" borderId="0" xfId="0" applyFont="1"/>
    <xf numFmtId="3" fontId="0" fillId="0" borderId="7" xfId="1" applyNumberFormat="1" applyFont="1" applyBorder="1" applyAlignment="1">
      <alignment horizontal="right"/>
    </xf>
    <xf numFmtId="0" fontId="11" fillId="5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5" borderId="12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805617308429"/>
          <c:y val="0.10650908089304598"/>
          <c:w val="0.82275238554117269"/>
          <c:h val="0.73175683354296461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N738NX!$D$19:$D$24</c:f>
              <c:numCache>
                <c:formatCode>General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N738NX!$E$19:$E$24</c:f>
              <c:numCache>
                <c:formatCode>General</c:formatCode>
                <c:ptCount val="6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32-49CF-B9E3-DB3AEF62CBCD}"/>
            </c:ext>
          </c:extLst>
        </c:ser>
        <c:ser>
          <c:idx val="0"/>
          <c:order val="1"/>
          <c:tx>
            <c:v>Utility Category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N738NX!$A$19:$A$23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35.5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N738NX!$B$19:$B$23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32-49CF-B9E3-DB3AEF62CBCD}"/>
            </c:ext>
          </c:extLst>
        </c:ser>
        <c:ser>
          <c:idx val="2"/>
          <c:order val="2"/>
          <c:tx>
            <c:v>Operating point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N738NX!$D$9</c:f>
              <c:numCache>
                <c:formatCode>#,##0.00</c:formatCode>
                <c:ptCount val="1"/>
                <c:pt idx="0">
                  <c:v>39.481631368585475</c:v>
                </c:pt>
              </c:numCache>
            </c:numRef>
          </c:xVal>
          <c:yVal>
            <c:numRef>
              <c:f>N738NX!$C$9</c:f>
              <c:numCache>
                <c:formatCode>#,##0.00</c:formatCode>
                <c:ptCount val="1"/>
                <c:pt idx="0">
                  <c:v>2176.6999999999998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32-49CF-B9E3-DB3AEF62C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45632"/>
        <c:axId val="107047936"/>
      </c:scatterChart>
      <c:valAx>
        <c:axId val="107045632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Moment/1000 (Pound-Inches)</a:t>
                </a:r>
              </a:p>
            </c:rich>
          </c:tx>
          <c:layout>
            <c:manualLayout>
              <c:xMode val="edge"/>
              <c:yMode val="edge"/>
              <c:x val="0.36948909164132282"/>
              <c:y val="0.91321664673572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07047936"/>
        <c:crossesAt val="1500"/>
        <c:crossBetween val="midCat"/>
        <c:majorUnit val="1"/>
        <c:minorUnit val="0.2"/>
      </c:valAx>
      <c:valAx>
        <c:axId val="107047936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b="1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0582024251333465E-2"/>
              <c:y val="0.3195272426791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07045632"/>
        <c:crosses val="autoZero"/>
        <c:crossBetween val="midCat"/>
        <c:majorUnit val="100"/>
        <c:minorUnit val="2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904777282750099"/>
          <c:y val="1.5779123095266127E-2"/>
          <c:w val="0.80291109006992245"/>
          <c:h val="4.3392588511981856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3176</xdr:rowOff>
    </xdr:from>
    <xdr:to>
      <xdr:col>5</xdr:col>
      <xdr:colOff>0</xdr:colOff>
      <xdr:row>44</xdr:row>
      <xdr:rowOff>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4"/>
  <sheetViews>
    <sheetView tabSelected="1" workbookViewId="0">
      <selection activeCell="G16" sqref="G16"/>
    </sheetView>
  </sheetViews>
  <sheetFormatPr defaultColWidth="11.42578125" defaultRowHeight="12"/>
  <cols>
    <col min="1" max="1" width="31.42578125" customWidth="1"/>
    <col min="2" max="2" width="12.85546875" customWidth="1"/>
    <col min="3" max="3" width="13.85546875" style="1" customWidth="1"/>
    <col min="4" max="4" width="15.85546875" style="1" customWidth="1"/>
    <col min="5" max="5" width="20.140625" style="1" customWidth="1"/>
    <col min="6" max="6" width="3.42578125" customWidth="1"/>
  </cols>
  <sheetData>
    <row r="1" spans="1:8" ht="21" customHeight="1" thickBot="1">
      <c r="A1" s="42" t="s">
        <v>20</v>
      </c>
      <c r="B1" s="43"/>
      <c r="C1" s="44" t="s">
        <v>22</v>
      </c>
      <c r="D1" s="45"/>
      <c r="E1" s="35" t="s">
        <v>23</v>
      </c>
      <c r="G1" s="33" t="s">
        <v>24</v>
      </c>
    </row>
    <row r="2" spans="1:8" ht="15.95" customHeight="1" thickBot="1">
      <c r="A2" s="32" t="s">
        <v>19</v>
      </c>
      <c r="B2" s="31"/>
      <c r="C2" s="30" t="s">
        <v>18</v>
      </c>
      <c r="D2" s="30" t="s">
        <v>17</v>
      </c>
      <c r="E2" s="29" t="s">
        <v>16</v>
      </c>
    </row>
    <row r="3" spans="1:8" ht="15.75" customHeight="1" thickBot="1">
      <c r="A3" s="28" t="s">
        <v>15</v>
      </c>
      <c r="B3" s="27"/>
      <c r="C3" s="26">
        <v>1506.7</v>
      </c>
      <c r="D3" s="25">
        <v>38.01</v>
      </c>
      <c r="E3" s="34">
        <f t="shared" ref="E3:E8" si="0">C3*D3</f>
        <v>57269.667000000001</v>
      </c>
      <c r="G3" s="46" t="s">
        <v>14</v>
      </c>
      <c r="H3" s="47"/>
    </row>
    <row r="4" spans="1:8" ht="16.5" customHeight="1" thickBot="1">
      <c r="A4" s="18" t="s">
        <v>21</v>
      </c>
      <c r="B4" s="24">
        <v>50</v>
      </c>
      <c r="C4" s="23">
        <f>6*B4</f>
        <v>300</v>
      </c>
      <c r="D4" s="17">
        <v>48</v>
      </c>
      <c r="E4" s="16">
        <f t="shared" si="0"/>
        <v>14400</v>
      </c>
      <c r="G4" s="19" t="s">
        <v>13</v>
      </c>
      <c r="H4" s="14">
        <v>180</v>
      </c>
    </row>
    <row r="5" spans="1:8" ht="15.95" customHeight="1">
      <c r="A5" s="22" t="s">
        <v>12</v>
      </c>
      <c r="C5" s="21">
        <f>SUM(H4,H5)</f>
        <v>360</v>
      </c>
      <c r="D5" s="17">
        <v>37</v>
      </c>
      <c r="E5" s="16">
        <f t="shared" si="0"/>
        <v>13320</v>
      </c>
      <c r="G5" s="19" t="s">
        <v>11</v>
      </c>
      <c r="H5" s="14">
        <v>180</v>
      </c>
    </row>
    <row r="6" spans="1:8" ht="15.95" customHeight="1" thickBot="1">
      <c r="A6" s="18" t="s">
        <v>10</v>
      </c>
      <c r="C6" s="20">
        <f>SUM(H6,H7)</f>
        <v>0</v>
      </c>
      <c r="D6" s="17">
        <v>73</v>
      </c>
      <c r="E6" s="16">
        <f t="shared" si="0"/>
        <v>0</v>
      </c>
      <c r="G6" s="19" t="s">
        <v>9</v>
      </c>
      <c r="H6" s="14">
        <v>0</v>
      </c>
    </row>
    <row r="7" spans="1:8" ht="15.95" customHeight="1" thickBot="1">
      <c r="A7" s="18" t="s">
        <v>8</v>
      </c>
      <c r="C7" s="11">
        <v>10</v>
      </c>
      <c r="D7" s="17">
        <v>95</v>
      </c>
      <c r="E7" s="16">
        <f t="shared" si="0"/>
        <v>950</v>
      </c>
      <c r="G7" s="15" t="s">
        <v>7</v>
      </c>
      <c r="H7" s="14">
        <v>0</v>
      </c>
    </row>
    <row r="8" spans="1:8" ht="15.95" customHeight="1" thickBot="1">
      <c r="A8" s="13" t="s">
        <v>6</v>
      </c>
      <c r="B8" s="12"/>
      <c r="C8" s="11">
        <v>0</v>
      </c>
      <c r="D8" s="10">
        <v>123</v>
      </c>
      <c r="E8" s="9">
        <f t="shared" si="0"/>
        <v>0</v>
      </c>
    </row>
    <row r="9" spans="1:8" ht="15.95" customHeight="1" thickBot="1">
      <c r="A9" s="8" t="s">
        <v>5</v>
      </c>
      <c r="B9" s="7"/>
      <c r="C9" s="6">
        <f>SUM(C3:C8)</f>
        <v>2176.6999999999998</v>
      </c>
      <c r="D9" s="6">
        <f>E9/C9</f>
        <v>39.481631368585475</v>
      </c>
      <c r="E9" s="5">
        <f>SUM(E3:E8)</f>
        <v>85939.667000000001</v>
      </c>
      <c r="G9" s="40" t="s">
        <v>3</v>
      </c>
      <c r="H9" s="41"/>
    </row>
    <row r="10" spans="1:8" s="3" customFormat="1" ht="20.100000000000001" customHeight="1">
      <c r="A10"/>
      <c r="B10"/>
      <c r="C10" s="1"/>
      <c r="D10" s="1"/>
      <c r="E10" s="1"/>
      <c r="F10" s="4">
        <f>E9/1000</f>
        <v>85.939667</v>
      </c>
      <c r="G10" s="36" t="s">
        <v>2</v>
      </c>
      <c r="H10" s="37"/>
    </row>
    <row r="12" spans="1:8" ht="12.75" thickBot="1">
      <c r="F12" s="2"/>
      <c r="G12" s="2"/>
      <c r="H12" s="2"/>
    </row>
    <row r="13" spans="1:8">
      <c r="F13" s="2"/>
      <c r="G13" s="48" t="s">
        <v>4</v>
      </c>
      <c r="H13" s="49"/>
    </row>
    <row r="14" spans="1:8" ht="12.75" thickBot="1">
      <c r="G14" s="38">
        <f>E22-C9</f>
        <v>373.30000000000018</v>
      </c>
      <c r="H14" s="39"/>
    </row>
    <row r="18" spans="1:5">
      <c r="A18" s="1" t="s">
        <v>1</v>
      </c>
      <c r="B18" s="1"/>
      <c r="D18" t="s">
        <v>0</v>
      </c>
      <c r="E18"/>
    </row>
    <row r="19" spans="1:5">
      <c r="A19" s="1">
        <v>35</v>
      </c>
      <c r="B19" s="1">
        <v>1500</v>
      </c>
      <c r="D19">
        <v>35</v>
      </c>
      <c r="E19" s="1">
        <v>1500</v>
      </c>
    </row>
    <row r="20" spans="1:5">
      <c r="A20" s="1">
        <v>35</v>
      </c>
      <c r="B20" s="1">
        <v>1950</v>
      </c>
      <c r="D20">
        <v>35</v>
      </c>
      <c r="E20" s="1">
        <v>1950</v>
      </c>
    </row>
    <row r="21" spans="1:5">
      <c r="A21" s="1">
        <v>35.5</v>
      </c>
      <c r="B21" s="1">
        <v>2000</v>
      </c>
      <c r="D21">
        <v>41</v>
      </c>
      <c r="E21" s="1">
        <v>2550</v>
      </c>
    </row>
    <row r="22" spans="1:5">
      <c r="A22" s="1">
        <v>40.5</v>
      </c>
      <c r="B22" s="1">
        <v>2000</v>
      </c>
      <c r="D22">
        <v>47.3</v>
      </c>
      <c r="E22" s="1">
        <v>2550</v>
      </c>
    </row>
    <row r="23" spans="1:5">
      <c r="A23" s="1">
        <v>40.5</v>
      </c>
      <c r="B23" s="1">
        <v>1500</v>
      </c>
      <c r="D23">
        <v>47.3</v>
      </c>
      <c r="E23" s="1">
        <v>1500</v>
      </c>
    </row>
    <row r="24" spans="1:5">
      <c r="A24" s="1"/>
      <c r="B24" s="1"/>
      <c r="D24"/>
    </row>
  </sheetData>
  <mergeCells count="7">
    <mergeCell ref="G10:H10"/>
    <mergeCell ref="G14:H14"/>
    <mergeCell ref="G9:H9"/>
    <mergeCell ref="A1:B1"/>
    <mergeCell ref="C1:D1"/>
    <mergeCell ref="G3:H3"/>
    <mergeCell ref="G13:H13"/>
  </mergeCells>
  <conditionalFormatting sqref="G14:H14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N738NX</vt:lpstr>
      <vt:lpstr>N738NX!Print_Area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Steve B</cp:lastModifiedBy>
  <cp:lastPrinted>2023-01-12T16:11:55Z</cp:lastPrinted>
  <dcterms:created xsi:type="dcterms:W3CDTF">2012-09-08T20:42:42Z</dcterms:created>
  <dcterms:modified xsi:type="dcterms:W3CDTF">2023-01-12T16:12:21Z</dcterms:modified>
</cp:coreProperties>
</file>